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25" windowWidth="22695" windowHeight="940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44" i="1" l="1"/>
  <c r="D15" i="1"/>
  <c r="C15" i="1"/>
  <c r="D6" i="1" l="1"/>
  <c r="C6" i="1"/>
  <c r="D32" i="1" l="1"/>
  <c r="C32" i="1"/>
  <c r="D42" i="1"/>
  <c r="C42" i="1"/>
  <c r="D22" i="1"/>
  <c r="C22" i="1"/>
  <c r="C23" i="1" l="1"/>
  <c r="D23" i="1"/>
  <c r="F43" i="1" l="1"/>
  <c r="C43" i="1"/>
  <c r="D43" i="1"/>
  <c r="D36" i="1" l="1"/>
  <c r="F39" i="1" l="1"/>
  <c r="D39" i="1"/>
  <c r="C39" i="1"/>
  <c r="F34" i="1" l="1"/>
  <c r="D34" i="1"/>
  <c r="C34" i="1"/>
  <c r="D16" i="1" l="1"/>
  <c r="C16" i="1"/>
  <c r="D14" i="1" l="1"/>
  <c r="C14" i="1"/>
  <c r="F29" i="1" l="1"/>
  <c r="D29" i="1"/>
  <c r="D7" i="1" l="1"/>
  <c r="C29" i="1" l="1"/>
  <c r="F24" i="1" l="1"/>
  <c r="E24" i="1"/>
  <c r="D24" i="1"/>
  <c r="C24" i="1"/>
  <c r="D20" i="1"/>
  <c r="F20" i="1"/>
  <c r="F12" i="1" l="1"/>
  <c r="D17" i="1" l="1"/>
  <c r="D9" i="1"/>
  <c r="D44" i="1" l="1"/>
  <c r="H17" i="1"/>
  <c r="G17" i="1"/>
  <c r="F17" i="1"/>
  <c r="E17" i="1"/>
  <c r="C17" i="1"/>
  <c r="H9" i="1" l="1"/>
  <c r="H44" i="1" s="1"/>
  <c r="G9" i="1"/>
  <c r="G44" i="1" s="1"/>
  <c r="F9" i="1"/>
  <c r="E9" i="1"/>
  <c r="E44" i="1" s="1"/>
  <c r="C9" i="1"/>
  <c r="C44" i="1" s="1"/>
</calcChain>
</file>

<file path=xl/sharedStrings.xml><?xml version="1.0" encoding="utf-8"?>
<sst xmlns="http://schemas.openxmlformats.org/spreadsheetml/2006/main" count="60" uniqueCount="39">
  <si>
    <t>ОРЕЛСТАТ</t>
  </si>
  <si>
    <r>
      <t>Источник финансирования</t>
    </r>
    <r>
      <rPr>
        <u/>
        <sz val="14"/>
        <rFont val="Times New Roman"/>
      </rPr>
      <t>:</t>
    </r>
    <r>
      <rPr>
        <sz val="14"/>
        <rFont val="Times New Roman"/>
      </rPr>
      <t xml:space="preserve"> федеральный бюджет</t>
    </r>
  </si>
  <si>
    <t>Код бюджетной классификации</t>
  </si>
  <si>
    <t>Объект закупки с указанием объема (содержания) работ</t>
  </si>
  <si>
    <t>Количество заключенных контрактов с начала года, ед.</t>
  </si>
  <si>
    <t>Общая стоимость заключенных контрактов, руб.</t>
  </si>
  <si>
    <t>Количество контрактов, по которым изменены условия контракта, ед.</t>
  </si>
  <si>
    <t>Количество исполненных контрактов, ед.</t>
  </si>
  <si>
    <t>Количество контрактов с ненадлежащим исполнением обязательств, ед.</t>
  </si>
  <si>
    <t>Количество расторгнутых контрактов,  ед.</t>
  </si>
  <si>
    <t>ВЫБОРОЧНОЕ НАБЛЮДЕНИЕ ДОХОДОВ НАСЕЛЕНИЯ И УЧАСТИЯ В СОЦИАЛЬНЫХ ПРОГРАММАХ</t>
  </si>
  <si>
    <t>15701131540792703244</t>
  </si>
  <si>
    <r>
      <t xml:space="preserve">Выполнение работ, связанных </t>
    </r>
    <r>
      <rPr>
        <b/>
        <sz val="9"/>
        <rFont val="Times New Roman"/>
      </rPr>
      <t>с обеспечением сбора первичных статистических данных</t>
    </r>
    <r>
      <rPr>
        <sz val="9"/>
        <rFont val="Times New Roman"/>
      </rPr>
      <t xml:space="preserve"> (Бригадир- инструктор территориального уровня, Инструктор территориального уровня)</t>
    </r>
  </si>
  <si>
    <r>
      <t xml:space="preserve">Выполнение работ, связанных с </t>
    </r>
    <r>
      <rPr>
        <b/>
        <sz val="9"/>
        <rFont val="Times New Roman"/>
      </rPr>
      <t>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контроля, Оператор ввода)</t>
    </r>
  </si>
  <si>
    <r>
      <t xml:space="preserve">Выполнение работ, связанных </t>
    </r>
    <r>
      <rPr>
        <b/>
        <sz val="9"/>
        <rFont val="Times New Roman"/>
      </rPr>
      <t xml:space="preserve">со сбором первичных статистических данных </t>
    </r>
    <r>
      <rPr>
        <sz val="9"/>
        <rFont val="Times New Roman"/>
      </rPr>
      <t>(Интервьюер)</t>
    </r>
  </si>
  <si>
    <t>ИТОГО:</t>
  </si>
  <si>
    <t>ВЫБОРОЧНОЕ ОБСЛЕДОВАНИЕ РАБОЧЕЙ СИЛЫ</t>
  </si>
  <si>
    <t>15701131540792700244</t>
  </si>
  <si>
    <r>
      <t>Выполнение работ, связанных</t>
    </r>
    <r>
      <rPr>
        <b/>
        <sz val="9"/>
        <rFont val="Times New Roman"/>
      </rPr>
      <t xml:space="preserve"> 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уровня, Счетчик)</t>
    </r>
  </si>
  <si>
    <r>
      <t xml:space="preserve">Выполнение работ, связанных </t>
    </r>
    <r>
      <rPr>
        <b/>
        <sz val="9"/>
        <rFont val="Times New Roman"/>
      </rPr>
      <t>со сбором первичных статистических данных</t>
    </r>
    <r>
      <rPr>
        <sz val="9"/>
        <rFont val="Times New Roman"/>
      </rPr>
      <t xml:space="preserve"> (Интервьюер)</t>
    </r>
  </si>
  <si>
    <r>
      <t xml:space="preserve">Выполнение работ, связанных </t>
    </r>
    <r>
      <rPr>
        <b/>
        <sz val="9"/>
        <rFont val="Times New Roman"/>
      </rPr>
      <t>с 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контроля, Кодировщик)</t>
    </r>
  </si>
  <si>
    <t>ВСЕГО:</t>
  </si>
  <si>
    <t>НАБЛЮДЕНИЕ ЗА ОБЪЁМАМИ ПРОДАЖИ ТОВАРОВ НА РОЗНИЧНЫХ РЫНКАХ</t>
  </si>
  <si>
    <t>15701131540790019244</t>
  </si>
  <si>
    <r>
      <rPr>
        <sz val="10"/>
        <rFont val="Times New Roman"/>
      </rPr>
      <t xml:space="preserve">Выполнение работ, связанных со </t>
    </r>
    <r>
      <rPr>
        <b/>
        <sz val="10"/>
        <rFont val="Times New Roman"/>
      </rPr>
      <t xml:space="preserve">сбором первичных статистических данных </t>
    </r>
    <r>
      <rPr>
        <sz val="10"/>
        <rFont val="Times New Roman"/>
      </rPr>
      <t>(Интервьюер)</t>
    </r>
  </si>
  <si>
    <t>НАБЛЮДЕНИЕ ЗА ДЕЯТЕЛЬНОСТЬЮ СОЦИАЛЬНО-ОРИЕНТИРОВАННЫХ НЕКОММЕРЧЕСКИХ ОРГАНИЗАЦИЙ (СОНКО)</t>
  </si>
  <si>
    <t>15701131540792701244</t>
  </si>
  <si>
    <r>
      <t xml:space="preserve">Выполнение работ, связанных </t>
    </r>
    <r>
      <rPr>
        <b/>
        <sz val="9"/>
        <rFont val="Times New Roman"/>
      </rPr>
      <t>с 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контроля)</t>
    </r>
  </si>
  <si>
    <t>ВЫБОРОЧНОЕ ОБСЛЕДОВАНИЕ СЕЛЬСКОХОЗЯЙСТВЕННОЙ ДЕЯТЕЛЬНОСТИ ЛИЧНЫХ ПОДСОБНЫХ И ДРУГИХ ИНДИВИДУАЛЬНЫХ ХОЗЯЙСТВ ГРАЖДАН</t>
  </si>
  <si>
    <r>
      <t>Выполнение работ, связанных</t>
    </r>
    <r>
      <rPr>
        <b/>
        <sz val="9"/>
        <rFont val="Times New Roman"/>
      </rPr>
      <t xml:space="preserve"> 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уровня, специалист территориального уровня)</t>
    </r>
  </si>
  <si>
    <t>КОМПЛЕКСНОЕ НАБЛЮДЕНИЕ УСЛОВИЙ ЖИЗНИ НАСЕЛЕНИЯ</t>
  </si>
  <si>
    <t>ВЫБОРОЧНОЕ НАБЛЮДЕНИЕ ИСПОЛЬЗОВАНИЯ СУТОЧНОГО ФОНДА ВРЕМЕНИ НАСЕЛЕНИЕМ</t>
  </si>
  <si>
    <t>ВЫБОРОЧНОЕ ФЕДЕРАЛЬНОЕ СТАТИСТИЧЕСКОЕ НАБЛЮДЕНИЕ СОСТОЯНИЯ ЗДОРОВЬЯ НАСЕЛЕНИЯ</t>
  </si>
  <si>
    <t>1570113152Р308300244</t>
  </si>
  <si>
    <r>
      <t xml:space="preserve">Выполнение работ, связанных с </t>
    </r>
    <r>
      <rPr>
        <b/>
        <sz val="9"/>
        <rFont val="Times New Roman"/>
      </rPr>
      <t>обработкой первичных статистических данных</t>
    </r>
    <r>
      <rPr>
        <sz val="9"/>
        <rFont val="Times New Roman"/>
      </rPr>
      <t xml:space="preserve"> (Оператор формально-логического контроля)</t>
    </r>
  </si>
  <si>
    <t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В 2024 ГОДУ</t>
  </si>
  <si>
    <r>
      <t xml:space="preserve">Выполнение работ, связанных </t>
    </r>
    <r>
      <rPr>
        <b/>
        <sz val="9"/>
        <rFont val="Times New Roman"/>
      </rPr>
      <t>с обеспечением сбора первичных статистических данных</t>
    </r>
    <r>
      <rPr>
        <sz val="9"/>
        <rFont val="Times New Roman"/>
      </rPr>
      <t xml:space="preserve"> (Инструктор территориального уровня)</t>
    </r>
  </si>
  <si>
    <t>15701132340192020244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</si>
  <si>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ФЕДЕРАЛЬНЫХ СТАТИСТИЧЕСКИХ НАБЛЮДЕНИЙ В 2024 ГОДУ                                                     по состоянию на 18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</si>
</sst>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b/>
      <sz val="14"/>
      <name val="Times New Roman"/>
    </font>
    <font>
      <sz val="14"/>
      <name val="Times New Roman"/>
    </font>
    <font>
      <b/>
      <u/>
      <sz val="14"/>
      <name val="Times New Roman"/>
    </font>
    <font>
      <b/>
      <sz val="10"/>
      <name val="Times New Roman"/>
    </font>
    <font>
      <sz val="10"/>
      <name val="Times New Roman"/>
    </font>
    <font>
      <sz val="9"/>
      <name val="Times New Roman"/>
    </font>
    <font>
      <u/>
      <sz val="14"/>
      <name val="Times New Roman"/>
    </font>
    <font>
      <b/>
      <sz val="9"/>
      <name val="Times New Roman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7" fillId="2" borderId="9" xfId="0" applyNumberFormat="1" applyFont="1" applyFill="1" applyBorder="1" applyAlignment="1">
      <alignment vertical="top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5" fillId="2" borderId="30" xfId="0" applyNumberFormat="1" applyFont="1" applyFill="1" applyBorder="1" applyAlignment="1">
      <alignment horizontal="center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0" fontId="5" fillId="2" borderId="31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/>
    <xf numFmtId="0" fontId="1" fillId="2" borderId="0" xfId="0" applyNumberFormat="1" applyFont="1" applyFill="1" applyAlignment="1">
      <alignment horizontal="right"/>
    </xf>
    <xf numFmtId="0" fontId="5" fillId="2" borderId="32" xfId="0" applyNumberFormat="1" applyFont="1" applyFill="1" applyBorder="1" applyAlignment="1">
      <alignment horizontal="center" vertical="center" wrapText="1"/>
    </xf>
    <xf numFmtId="3" fontId="5" fillId="2" borderId="3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/>
    <xf numFmtId="0" fontId="6" fillId="2" borderId="9" xfId="0" applyNumberFormat="1" applyFont="1" applyFill="1" applyBorder="1" applyAlignment="1">
      <alignment vertical="top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vertical="top" wrapText="1"/>
    </xf>
    <xf numFmtId="0" fontId="6" fillId="2" borderId="23" xfId="0" applyNumberFormat="1" applyFont="1" applyFill="1" applyBorder="1" applyAlignment="1">
      <alignment horizontal="center" vertical="center" wrapText="1"/>
    </xf>
    <xf numFmtId="4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vertical="top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left" vertical="top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2" borderId="38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7" fillId="2" borderId="12" xfId="0" applyNumberFormat="1" applyFont="1" applyFill="1" applyBorder="1" applyAlignment="1">
      <alignment vertical="top" wrapText="1"/>
    </xf>
    <xf numFmtId="0" fontId="6" fillId="2" borderId="12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vertical="top" wrapText="1"/>
    </xf>
    <xf numFmtId="0" fontId="5" fillId="2" borderId="17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vertical="top" wrapText="1"/>
    </xf>
    <xf numFmtId="0" fontId="6" fillId="2" borderId="39" xfId="0" applyNumberFormat="1" applyFont="1" applyFill="1" applyBorder="1" applyAlignment="1">
      <alignment horizontal="center" vertical="center" wrapText="1"/>
    </xf>
    <xf numFmtId="3" fontId="5" fillId="2" borderId="40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4" fontId="5" fillId="2" borderId="42" xfId="0" applyNumberFormat="1" applyFont="1" applyFill="1" applyBorder="1" applyAlignment="1">
      <alignment horizontal="center" vertical="center" wrapText="1"/>
    </xf>
    <xf numFmtId="0" fontId="5" fillId="2" borderId="43" xfId="0" applyNumberFormat="1" applyFont="1" applyFill="1" applyBorder="1" applyAlignment="1">
      <alignment horizontal="center" vertical="center" wrapText="1"/>
    </xf>
    <xf numFmtId="0" fontId="7" fillId="2" borderId="30" xfId="0" applyNumberFormat="1" applyFont="1" applyFill="1" applyBorder="1" applyAlignment="1">
      <alignment vertical="top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4" fontId="6" fillId="2" borderId="30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wrapText="1"/>
    </xf>
    <xf numFmtId="0" fontId="5" fillId="2" borderId="0" xfId="0" applyNumberFormat="1" applyFont="1" applyFill="1" applyAlignment="1">
      <alignment wrapText="1"/>
    </xf>
    <xf numFmtId="0" fontId="5" fillId="2" borderId="7" xfId="0" applyNumberFormat="1" applyFont="1" applyFill="1" applyBorder="1" applyAlignment="1">
      <alignment wrapText="1"/>
    </xf>
    <xf numFmtId="49" fontId="6" fillId="2" borderId="41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left" wrapText="1"/>
    </xf>
    <xf numFmtId="0" fontId="5" fillId="2" borderId="0" xfId="0" applyNumberFormat="1" applyFont="1" applyFill="1" applyAlignment="1">
      <alignment horizontal="left" wrapText="1"/>
    </xf>
    <xf numFmtId="0" fontId="5" fillId="2" borderId="7" xfId="0" applyNumberFormat="1" applyFont="1" applyFill="1" applyBorder="1" applyAlignment="1">
      <alignment horizontal="left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  <xf numFmtId="1" fontId="10" fillId="2" borderId="0" xfId="0" applyNumberFormat="1" applyFont="1" applyFill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left" vertical="top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left" wrapText="1"/>
    </xf>
    <xf numFmtId="0" fontId="5" fillId="2" borderId="34" xfId="0" applyNumberFormat="1" applyFont="1" applyFill="1" applyBorder="1" applyAlignment="1">
      <alignment horizontal="left" wrapText="1"/>
    </xf>
    <xf numFmtId="0" fontId="5" fillId="2" borderId="35" xfId="0" applyNumberFormat="1" applyFont="1" applyFill="1" applyBorder="1" applyAlignment="1">
      <alignment horizontal="left" wrapText="1"/>
    </xf>
    <xf numFmtId="49" fontId="6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>
      <selection activeCell="F6" sqref="F6"/>
    </sheetView>
  </sheetViews>
  <sheetFormatPr defaultRowHeight="12.75" x14ac:dyDescent="0.2"/>
  <cols>
    <col min="1" max="1" width="19.5703125" style="16" customWidth="1"/>
    <col min="2" max="2" width="40.42578125" style="20" customWidth="1"/>
    <col min="3" max="3" width="12.28515625" style="17" customWidth="1"/>
    <col min="4" max="4" width="13.5703125" style="17" customWidth="1"/>
    <col min="5" max="5" width="11" style="17" customWidth="1"/>
    <col min="6" max="6" width="10" style="17" customWidth="1"/>
    <col min="7" max="7" width="10.85546875" style="17" customWidth="1"/>
    <col min="8" max="8" width="11.85546875" style="17" customWidth="1"/>
    <col min="9" max="9" width="7.140625" style="20" customWidth="1"/>
    <col min="10" max="10" width="11.5703125" style="20" bestFit="1" customWidth="1"/>
    <col min="11" max="11" width="14.85546875" style="20" customWidth="1"/>
    <col min="12" max="13" width="9" style="20"/>
    <col min="14" max="14" width="13.7109375" style="20" customWidth="1"/>
    <col min="15" max="16384" width="9.140625" style="20"/>
  </cols>
  <sheetData>
    <row r="1" spans="1:10" ht="22.5" customHeight="1" x14ac:dyDescent="0.3">
      <c r="A1" s="69" t="s">
        <v>0</v>
      </c>
      <c r="B1" s="70"/>
      <c r="C1" s="70"/>
      <c r="D1" s="70"/>
      <c r="E1" s="70"/>
      <c r="F1" s="70"/>
      <c r="G1" s="70"/>
      <c r="H1" s="71"/>
    </row>
    <row r="2" spans="1:10" ht="80.25" customHeight="1" x14ac:dyDescent="0.3">
      <c r="A2" s="72" t="s">
        <v>38</v>
      </c>
      <c r="B2" s="73"/>
      <c r="C2" s="73"/>
      <c r="D2" s="73"/>
      <c r="E2" s="73"/>
      <c r="F2" s="73"/>
      <c r="G2" s="73"/>
      <c r="H2" s="73"/>
    </row>
    <row r="3" spans="1:10" ht="29.2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</row>
    <row r="4" spans="1:10" ht="126.75" customHeight="1" x14ac:dyDescent="0.2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</row>
    <row r="5" spans="1:10" ht="19.5" customHeight="1" x14ac:dyDescent="0.2">
      <c r="A5" s="58" t="s">
        <v>10</v>
      </c>
      <c r="B5" s="59"/>
      <c r="C5" s="59"/>
      <c r="D5" s="59"/>
      <c r="E5" s="59"/>
      <c r="F5" s="59"/>
      <c r="G5" s="59"/>
      <c r="H5" s="60"/>
    </row>
    <row r="6" spans="1:10" ht="52.5" customHeight="1" x14ac:dyDescent="0.2">
      <c r="A6" s="75" t="s">
        <v>11</v>
      </c>
      <c r="B6" s="5" t="s">
        <v>12</v>
      </c>
      <c r="C6" s="23">
        <f>5+3</f>
        <v>8</v>
      </c>
      <c r="D6" s="22">
        <f>71870.4+255542.39+41230.33</f>
        <v>368643.12000000005</v>
      </c>
      <c r="E6" s="23">
        <v>0</v>
      </c>
      <c r="F6" s="23">
        <v>8</v>
      </c>
      <c r="G6" s="23">
        <v>0</v>
      </c>
      <c r="H6" s="24">
        <v>0</v>
      </c>
      <c r="J6" s="38"/>
    </row>
    <row r="7" spans="1:10" ht="39" customHeight="1" x14ac:dyDescent="0.2">
      <c r="A7" s="80"/>
      <c r="B7" s="39" t="s">
        <v>13</v>
      </c>
      <c r="C7" s="40">
        <v>6</v>
      </c>
      <c r="D7" s="41">
        <f>15624+54836.73</f>
        <v>70460.73000000001</v>
      </c>
      <c r="E7" s="40">
        <v>0</v>
      </c>
      <c r="F7" s="40">
        <v>6</v>
      </c>
      <c r="G7" s="40">
        <v>0</v>
      </c>
      <c r="H7" s="6">
        <v>0</v>
      </c>
      <c r="J7" s="38"/>
    </row>
    <row r="8" spans="1:10" ht="29.25" customHeight="1" x14ac:dyDescent="0.2">
      <c r="A8" s="80"/>
      <c r="B8" s="42" t="s">
        <v>14</v>
      </c>
      <c r="C8" s="37">
        <v>21</v>
      </c>
      <c r="D8" s="36">
        <v>410130</v>
      </c>
      <c r="E8" s="37">
        <v>0</v>
      </c>
      <c r="F8" s="37">
        <v>21</v>
      </c>
      <c r="G8" s="37">
        <v>0</v>
      </c>
      <c r="H8" s="7">
        <v>0</v>
      </c>
      <c r="J8" s="38"/>
    </row>
    <row r="9" spans="1:10" ht="29.25" customHeight="1" thickBot="1" x14ac:dyDescent="0.25">
      <c r="A9" s="76"/>
      <c r="B9" s="43" t="s">
        <v>15</v>
      </c>
      <c r="C9" s="43">
        <f t="shared" ref="C9:H9" si="0">SUM(C6:C8)</f>
        <v>35</v>
      </c>
      <c r="D9" s="44">
        <f>SUM(D6:D8)</f>
        <v>849233.85000000009</v>
      </c>
      <c r="E9" s="43">
        <f t="shared" si="0"/>
        <v>0</v>
      </c>
      <c r="F9" s="8">
        <f t="shared" si="0"/>
        <v>35</v>
      </c>
      <c r="G9" s="43">
        <f t="shared" si="0"/>
        <v>0</v>
      </c>
      <c r="H9" s="25">
        <f t="shared" si="0"/>
        <v>0</v>
      </c>
    </row>
    <row r="10" spans="1:10" ht="21" customHeight="1" thickBot="1" x14ac:dyDescent="0.25">
      <c r="A10" s="63" t="s">
        <v>22</v>
      </c>
      <c r="B10" s="64"/>
      <c r="C10" s="64"/>
      <c r="D10" s="64"/>
      <c r="E10" s="64"/>
      <c r="F10" s="64"/>
      <c r="G10" s="64"/>
      <c r="H10" s="65"/>
    </row>
    <row r="11" spans="1:10" ht="39" thickBot="1" x14ac:dyDescent="0.25">
      <c r="A11" s="75" t="s">
        <v>23</v>
      </c>
      <c r="B11" s="21" t="s">
        <v>24</v>
      </c>
      <c r="C11" s="23">
        <v>4</v>
      </c>
      <c r="D11" s="22">
        <v>115734.81</v>
      </c>
      <c r="E11" s="23">
        <v>0</v>
      </c>
      <c r="F11" s="23">
        <v>0</v>
      </c>
      <c r="G11" s="23">
        <v>0</v>
      </c>
      <c r="H11" s="24">
        <v>0</v>
      </c>
    </row>
    <row r="12" spans="1:10" ht="26.25" customHeight="1" thickBot="1" x14ac:dyDescent="0.25">
      <c r="A12" s="76"/>
      <c r="B12" s="43" t="s">
        <v>15</v>
      </c>
      <c r="C12" s="43">
        <v>4</v>
      </c>
      <c r="D12" s="44">
        <v>115734.81</v>
      </c>
      <c r="E12" s="43">
        <v>0</v>
      </c>
      <c r="F12" s="43">
        <f>F11</f>
        <v>0</v>
      </c>
      <c r="G12" s="43">
        <v>0</v>
      </c>
      <c r="H12" s="25">
        <v>0</v>
      </c>
    </row>
    <row r="13" spans="1:10" ht="18.75" customHeight="1" thickBot="1" x14ac:dyDescent="0.25">
      <c r="A13" s="77" t="s">
        <v>16</v>
      </c>
      <c r="B13" s="78"/>
      <c r="C13" s="78"/>
      <c r="D13" s="78"/>
      <c r="E13" s="78"/>
      <c r="F13" s="78"/>
      <c r="G13" s="78"/>
      <c r="H13" s="79"/>
    </row>
    <row r="14" spans="1:10" ht="41.25" customHeight="1" thickBot="1" x14ac:dyDescent="0.25">
      <c r="A14" s="66" t="s">
        <v>17</v>
      </c>
      <c r="B14" s="26" t="s">
        <v>18</v>
      </c>
      <c r="C14" s="27">
        <f>2+2+2</f>
        <v>6</v>
      </c>
      <c r="D14" s="28">
        <f>19628.62+6479.39+98143.07+32396.95+117771.67+38876.33</f>
        <v>313296.03000000003</v>
      </c>
      <c r="E14" s="27">
        <v>0</v>
      </c>
      <c r="F14" s="27">
        <v>5</v>
      </c>
      <c r="G14" s="27">
        <v>0</v>
      </c>
      <c r="H14" s="29">
        <v>0</v>
      </c>
    </row>
    <row r="15" spans="1:10" ht="29.25" customHeight="1" x14ac:dyDescent="0.2">
      <c r="A15" s="67"/>
      <c r="B15" s="30" t="s">
        <v>19</v>
      </c>
      <c r="C15" s="37">
        <f>12+12+6+12+7+4+12+10+3+12+8+5</f>
        <v>103</v>
      </c>
      <c r="D15" s="36">
        <f>138012+208808.25+67215.75+260237.25+113436.75+40362+243962.25+132804+37269.75+239893.5+111483.75+62658.75</f>
        <v>1656144</v>
      </c>
      <c r="E15" s="37">
        <v>0</v>
      </c>
      <c r="F15" s="37">
        <v>91</v>
      </c>
      <c r="G15" s="37">
        <v>0</v>
      </c>
      <c r="H15" s="31">
        <v>0</v>
      </c>
      <c r="J15" s="38"/>
    </row>
    <row r="16" spans="1:10" ht="36.75" customHeight="1" x14ac:dyDescent="0.2">
      <c r="A16" s="67"/>
      <c r="B16" s="39" t="s">
        <v>20</v>
      </c>
      <c r="C16" s="9">
        <f>2+2+2</f>
        <v>6</v>
      </c>
      <c r="D16" s="10">
        <f>19579.6+11040.96+55204.8+97897.97+117477.55+66245.76</f>
        <v>367446.64</v>
      </c>
      <c r="E16" s="9">
        <v>0</v>
      </c>
      <c r="F16" s="9">
        <v>4</v>
      </c>
      <c r="G16" s="9">
        <v>0</v>
      </c>
      <c r="H16" s="11">
        <v>0</v>
      </c>
      <c r="J16" s="38"/>
    </row>
    <row r="17" spans="1:10" ht="29.25" customHeight="1" thickBot="1" x14ac:dyDescent="0.25">
      <c r="A17" s="62"/>
      <c r="B17" s="12" t="s">
        <v>15</v>
      </c>
      <c r="C17" s="13">
        <f>C14+C15+C16</f>
        <v>115</v>
      </c>
      <c r="D17" s="14">
        <f>D14+D15+D16</f>
        <v>2336886.67</v>
      </c>
      <c r="E17" s="13">
        <f>SUM(E14:E16)</f>
        <v>0</v>
      </c>
      <c r="F17" s="13">
        <f>SUM(F14:F16)</f>
        <v>100</v>
      </c>
      <c r="G17" s="13">
        <f>SUM(G14:G16)</f>
        <v>0</v>
      </c>
      <c r="H17" s="15">
        <f>SUM(H14:H16)</f>
        <v>0</v>
      </c>
      <c r="J17" s="38"/>
    </row>
    <row r="18" spans="1:10" ht="21.75" customHeight="1" thickBot="1" x14ac:dyDescent="0.25">
      <c r="A18" s="63" t="s">
        <v>25</v>
      </c>
      <c r="B18" s="64"/>
      <c r="C18" s="64"/>
      <c r="D18" s="64"/>
      <c r="E18" s="64"/>
      <c r="F18" s="64"/>
      <c r="G18" s="64"/>
      <c r="H18" s="65"/>
    </row>
    <row r="19" spans="1:10" ht="42.75" customHeight="1" thickBot="1" x14ac:dyDescent="0.25">
      <c r="A19" s="75" t="s">
        <v>26</v>
      </c>
      <c r="B19" s="32" t="s">
        <v>27</v>
      </c>
      <c r="C19" s="23">
        <v>1</v>
      </c>
      <c r="D19" s="22">
        <v>19530</v>
      </c>
      <c r="E19" s="23">
        <v>0</v>
      </c>
      <c r="F19" s="23">
        <v>1</v>
      </c>
      <c r="G19" s="23">
        <v>0</v>
      </c>
      <c r="H19" s="24">
        <v>0</v>
      </c>
    </row>
    <row r="20" spans="1:10" ht="23.25" customHeight="1" thickBot="1" x14ac:dyDescent="0.25">
      <c r="A20" s="76"/>
      <c r="B20" s="43" t="s">
        <v>15</v>
      </c>
      <c r="C20" s="43">
        <v>1</v>
      </c>
      <c r="D20" s="44">
        <f>D19</f>
        <v>19530</v>
      </c>
      <c r="E20" s="43">
        <v>0</v>
      </c>
      <c r="F20" s="43">
        <f>F19</f>
        <v>1</v>
      </c>
      <c r="G20" s="43">
        <v>0</v>
      </c>
      <c r="H20" s="25">
        <v>0</v>
      </c>
    </row>
    <row r="21" spans="1:10" ht="29.25" customHeight="1" thickBot="1" x14ac:dyDescent="0.25">
      <c r="A21" s="63" t="s">
        <v>28</v>
      </c>
      <c r="B21" s="64"/>
      <c r="C21" s="64"/>
      <c r="D21" s="64"/>
      <c r="E21" s="64"/>
      <c r="F21" s="64"/>
      <c r="G21" s="64"/>
      <c r="H21" s="65"/>
    </row>
    <row r="22" spans="1:10" ht="52.5" customHeight="1" thickBot="1" x14ac:dyDescent="0.25">
      <c r="A22" s="66" t="s">
        <v>17</v>
      </c>
      <c r="B22" s="26" t="s">
        <v>29</v>
      </c>
      <c r="C22" s="27">
        <f>3+3+3+3</f>
        <v>12</v>
      </c>
      <c r="D22" s="28">
        <f>66402.39+40675.05+99603.59+61012.58</f>
        <v>267693.61</v>
      </c>
      <c r="E22" s="27">
        <v>0</v>
      </c>
      <c r="F22" s="27">
        <v>9</v>
      </c>
      <c r="G22" s="27">
        <v>0</v>
      </c>
      <c r="H22" s="29">
        <v>0</v>
      </c>
    </row>
    <row r="23" spans="1:10" ht="30" customHeight="1" x14ac:dyDescent="0.2">
      <c r="A23" s="67"/>
      <c r="B23" s="30" t="s">
        <v>19</v>
      </c>
      <c r="C23" s="37">
        <f>27+27</f>
        <v>54</v>
      </c>
      <c r="D23" s="36">
        <f>494968.32+742452.48</f>
        <v>1237420.8</v>
      </c>
      <c r="E23" s="37">
        <v>0</v>
      </c>
      <c r="F23" s="37">
        <v>54</v>
      </c>
      <c r="G23" s="37">
        <v>0</v>
      </c>
      <c r="H23" s="31">
        <v>0</v>
      </c>
    </row>
    <row r="24" spans="1:10" ht="24" customHeight="1" thickBot="1" x14ac:dyDescent="0.25">
      <c r="A24" s="68"/>
      <c r="B24" s="33" t="s">
        <v>15</v>
      </c>
      <c r="C24" s="43">
        <f>C22+C23</f>
        <v>66</v>
      </c>
      <c r="D24" s="35">
        <f t="shared" ref="D24:F24" si="1">D22+D23</f>
        <v>1505114.4100000001</v>
      </c>
      <c r="E24" s="43">
        <f t="shared" si="1"/>
        <v>0</v>
      </c>
      <c r="F24" s="43">
        <f t="shared" si="1"/>
        <v>63</v>
      </c>
      <c r="G24" s="43">
        <v>0</v>
      </c>
      <c r="H24" s="34">
        <v>0</v>
      </c>
    </row>
    <row r="25" spans="1:10" ht="18.75" customHeight="1" thickBot="1" x14ac:dyDescent="0.25">
      <c r="A25" s="58" t="s">
        <v>30</v>
      </c>
      <c r="B25" s="59"/>
      <c r="C25" s="59"/>
      <c r="D25" s="59"/>
      <c r="E25" s="59"/>
      <c r="F25" s="59"/>
      <c r="G25" s="59"/>
      <c r="H25" s="60"/>
    </row>
    <row r="26" spans="1:10" ht="50.25" customHeight="1" thickBot="1" x14ac:dyDescent="0.25">
      <c r="A26" s="66" t="s">
        <v>11</v>
      </c>
      <c r="B26" s="45" t="s">
        <v>12</v>
      </c>
      <c r="C26" s="27">
        <v>5</v>
      </c>
      <c r="D26" s="28">
        <v>272294</v>
      </c>
      <c r="E26" s="27">
        <v>0</v>
      </c>
      <c r="F26" s="27">
        <v>5</v>
      </c>
      <c r="G26" s="27">
        <v>0</v>
      </c>
      <c r="H26" s="29">
        <v>0</v>
      </c>
      <c r="J26" s="38"/>
    </row>
    <row r="27" spans="1:10" ht="40.5" customHeight="1" x14ac:dyDescent="0.2">
      <c r="A27" s="67"/>
      <c r="B27" s="39" t="s">
        <v>13</v>
      </c>
      <c r="C27" s="40">
        <v>2</v>
      </c>
      <c r="D27" s="41">
        <v>31248</v>
      </c>
      <c r="E27" s="40">
        <v>0</v>
      </c>
      <c r="F27" s="40">
        <v>2</v>
      </c>
      <c r="G27" s="40">
        <v>0</v>
      </c>
      <c r="H27" s="46">
        <v>0</v>
      </c>
      <c r="J27" s="38"/>
    </row>
    <row r="28" spans="1:10" ht="29.25" customHeight="1" x14ac:dyDescent="0.2">
      <c r="A28" s="67"/>
      <c r="B28" s="42" t="s">
        <v>14</v>
      </c>
      <c r="C28" s="37">
        <v>15</v>
      </c>
      <c r="D28" s="36">
        <v>341775</v>
      </c>
      <c r="E28" s="37">
        <v>0</v>
      </c>
      <c r="F28" s="37">
        <v>15</v>
      </c>
      <c r="G28" s="37">
        <v>0</v>
      </c>
      <c r="H28" s="31">
        <v>0</v>
      </c>
    </row>
    <row r="29" spans="1:10" ht="24.75" customHeight="1" thickBot="1" x14ac:dyDescent="0.25">
      <c r="A29" s="68"/>
      <c r="B29" s="43" t="s">
        <v>15</v>
      </c>
      <c r="C29" s="43">
        <f>SUM(C26:C28)</f>
        <v>22</v>
      </c>
      <c r="D29" s="44">
        <f>SUM(D26:D28)</f>
        <v>645317</v>
      </c>
      <c r="E29" s="43">
        <v>0</v>
      </c>
      <c r="F29" s="43">
        <f>SUM(F26:F28)</f>
        <v>22</v>
      </c>
      <c r="G29" s="43">
        <v>0</v>
      </c>
      <c r="H29" s="34">
        <v>0</v>
      </c>
    </row>
    <row r="30" spans="1:10" ht="18.75" customHeight="1" thickBot="1" x14ac:dyDescent="0.25">
      <c r="A30" s="58" t="s">
        <v>31</v>
      </c>
      <c r="B30" s="59"/>
      <c r="C30" s="59"/>
      <c r="D30" s="59"/>
      <c r="E30" s="59"/>
      <c r="F30" s="59"/>
      <c r="G30" s="59"/>
      <c r="H30" s="60"/>
    </row>
    <row r="31" spans="1:10" ht="50.25" customHeight="1" thickBot="1" x14ac:dyDescent="0.25">
      <c r="A31" s="66" t="s">
        <v>11</v>
      </c>
      <c r="B31" s="45" t="s">
        <v>12</v>
      </c>
      <c r="C31" s="27">
        <v>6</v>
      </c>
      <c r="D31" s="28">
        <v>384007</v>
      </c>
      <c r="E31" s="27">
        <v>0</v>
      </c>
      <c r="F31" s="27">
        <v>6</v>
      </c>
      <c r="G31" s="27">
        <v>0</v>
      </c>
      <c r="H31" s="29">
        <v>0</v>
      </c>
      <c r="J31" s="38"/>
    </row>
    <row r="32" spans="1:10" ht="40.5" customHeight="1" x14ac:dyDescent="0.2">
      <c r="A32" s="67"/>
      <c r="B32" s="39" t="s">
        <v>13</v>
      </c>
      <c r="C32" s="40">
        <f>1+6</f>
        <v>7</v>
      </c>
      <c r="D32" s="41">
        <f>21483+103901.16</f>
        <v>125384.16</v>
      </c>
      <c r="E32" s="40">
        <v>0</v>
      </c>
      <c r="F32" s="40">
        <v>7</v>
      </c>
      <c r="G32" s="40">
        <v>0</v>
      </c>
      <c r="H32" s="46">
        <v>0</v>
      </c>
      <c r="J32" s="38"/>
    </row>
    <row r="33" spans="1:8" ht="29.25" customHeight="1" x14ac:dyDescent="0.2">
      <c r="A33" s="67"/>
      <c r="B33" s="42" t="s">
        <v>14</v>
      </c>
      <c r="C33" s="37">
        <v>25</v>
      </c>
      <c r="D33" s="36">
        <v>488250</v>
      </c>
      <c r="E33" s="37">
        <v>0</v>
      </c>
      <c r="F33" s="37">
        <v>25</v>
      </c>
      <c r="G33" s="37">
        <v>0</v>
      </c>
      <c r="H33" s="31">
        <v>0</v>
      </c>
    </row>
    <row r="34" spans="1:8" ht="24.75" customHeight="1" thickBot="1" x14ac:dyDescent="0.25">
      <c r="A34" s="68"/>
      <c r="B34" s="43" t="s">
        <v>15</v>
      </c>
      <c r="C34" s="43">
        <f>SUM(C31:C33)</f>
        <v>38</v>
      </c>
      <c r="D34" s="44">
        <f>SUM(D31:D33)</f>
        <v>997641.16</v>
      </c>
      <c r="E34" s="43">
        <v>0</v>
      </c>
      <c r="F34" s="43">
        <f>SUM(F31:F33)</f>
        <v>38</v>
      </c>
      <c r="G34" s="43">
        <v>0</v>
      </c>
      <c r="H34" s="34">
        <v>0</v>
      </c>
    </row>
    <row r="35" spans="1:8" ht="18.75" customHeight="1" thickBot="1" x14ac:dyDescent="0.25">
      <c r="A35" s="58" t="s">
        <v>32</v>
      </c>
      <c r="B35" s="59"/>
      <c r="C35" s="59"/>
      <c r="D35" s="59"/>
      <c r="E35" s="59"/>
      <c r="F35" s="59"/>
      <c r="G35" s="59"/>
      <c r="H35" s="60"/>
    </row>
    <row r="36" spans="1:8" ht="51.75" customHeight="1" thickBot="1" x14ac:dyDescent="0.25">
      <c r="A36" s="66" t="s">
        <v>33</v>
      </c>
      <c r="B36" s="45" t="s">
        <v>12</v>
      </c>
      <c r="C36" s="27">
        <v>4</v>
      </c>
      <c r="D36" s="28">
        <f>64449+138272.4</f>
        <v>202721.4</v>
      </c>
      <c r="E36" s="27">
        <v>0</v>
      </c>
      <c r="F36" s="27">
        <v>4</v>
      </c>
      <c r="G36" s="27">
        <v>0</v>
      </c>
      <c r="H36" s="29">
        <v>0</v>
      </c>
    </row>
    <row r="37" spans="1:8" ht="41.25" customHeight="1" x14ac:dyDescent="0.2">
      <c r="A37" s="67"/>
      <c r="B37" s="39" t="s">
        <v>34</v>
      </c>
      <c r="C37" s="40">
        <v>1</v>
      </c>
      <c r="D37" s="41">
        <v>13605.9</v>
      </c>
      <c r="E37" s="40">
        <v>0</v>
      </c>
      <c r="F37" s="40">
        <v>1</v>
      </c>
      <c r="G37" s="40">
        <v>0</v>
      </c>
      <c r="H37" s="46">
        <v>0</v>
      </c>
    </row>
    <row r="38" spans="1:8" ht="32.25" customHeight="1" x14ac:dyDescent="0.2">
      <c r="A38" s="67"/>
      <c r="B38" s="42" t="s">
        <v>14</v>
      </c>
      <c r="C38" s="37">
        <v>15</v>
      </c>
      <c r="D38" s="36">
        <v>322245</v>
      </c>
      <c r="E38" s="37">
        <v>0</v>
      </c>
      <c r="F38" s="37">
        <v>15</v>
      </c>
      <c r="G38" s="37">
        <v>0</v>
      </c>
      <c r="H38" s="31">
        <v>0</v>
      </c>
    </row>
    <row r="39" spans="1:8" ht="24.75" customHeight="1" thickBot="1" x14ac:dyDescent="0.25">
      <c r="A39" s="68"/>
      <c r="B39" s="43" t="s">
        <v>15</v>
      </c>
      <c r="C39" s="43">
        <f>SUM(C36:C38)</f>
        <v>20</v>
      </c>
      <c r="D39" s="44">
        <f>SUM(D36:D38)</f>
        <v>538572.30000000005</v>
      </c>
      <c r="E39" s="43">
        <v>0</v>
      </c>
      <c r="F39" s="43">
        <f>SUM(F36:F38)</f>
        <v>20</v>
      </c>
      <c r="G39" s="43">
        <v>0</v>
      </c>
      <c r="H39" s="34">
        <v>0</v>
      </c>
    </row>
    <row r="40" spans="1:8" ht="33.75" customHeight="1" thickBot="1" x14ac:dyDescent="0.25">
      <c r="A40" s="58" t="s">
        <v>35</v>
      </c>
      <c r="B40" s="59"/>
      <c r="C40" s="59"/>
      <c r="D40" s="59"/>
      <c r="E40" s="59"/>
      <c r="F40" s="59"/>
      <c r="G40" s="59"/>
      <c r="H40" s="60"/>
    </row>
    <row r="41" spans="1:8" ht="41.25" customHeight="1" x14ac:dyDescent="0.2">
      <c r="A41" s="61" t="s">
        <v>37</v>
      </c>
      <c r="B41" s="45" t="s">
        <v>36</v>
      </c>
      <c r="C41" s="27">
        <v>2</v>
      </c>
      <c r="D41" s="28">
        <v>88536.52</v>
      </c>
      <c r="E41" s="27">
        <v>0</v>
      </c>
      <c r="F41" s="27">
        <v>2</v>
      </c>
      <c r="G41" s="27">
        <v>0</v>
      </c>
      <c r="H41" s="29">
        <v>0</v>
      </c>
    </row>
    <row r="42" spans="1:8" ht="33" customHeight="1" thickBot="1" x14ac:dyDescent="0.25">
      <c r="A42" s="62"/>
      <c r="B42" s="52" t="s">
        <v>14</v>
      </c>
      <c r="C42" s="53">
        <f>12+6</f>
        <v>18</v>
      </c>
      <c r="D42" s="55">
        <f>221997.51+76108.41</f>
        <v>298105.92000000004</v>
      </c>
      <c r="E42" s="53">
        <v>0</v>
      </c>
      <c r="F42" s="53">
        <v>18</v>
      </c>
      <c r="G42" s="53">
        <v>0</v>
      </c>
      <c r="H42" s="54">
        <v>0</v>
      </c>
    </row>
    <row r="43" spans="1:8" ht="32.25" customHeight="1" thickBot="1" x14ac:dyDescent="0.25">
      <c r="A43" s="48"/>
      <c r="B43" s="49" t="s">
        <v>15</v>
      </c>
      <c r="C43" s="49">
        <f>SUM(C41:C42)</f>
        <v>20</v>
      </c>
      <c r="D43" s="50">
        <f>SUM(D41:D42)</f>
        <v>386642.44000000006</v>
      </c>
      <c r="E43" s="49">
        <v>0</v>
      </c>
      <c r="F43" s="49">
        <f>SUM(F41:F42)</f>
        <v>20</v>
      </c>
      <c r="G43" s="49">
        <v>0</v>
      </c>
      <c r="H43" s="51">
        <v>0</v>
      </c>
    </row>
    <row r="44" spans="1:8" ht="24.75" customHeight="1" thickBot="1" x14ac:dyDescent="0.25">
      <c r="A44" s="56"/>
      <c r="B44" s="18" t="s">
        <v>21</v>
      </c>
      <c r="C44" s="19">
        <f>C9+C12+C17+C20+C24+C29+C34+C39+C43</f>
        <v>321</v>
      </c>
      <c r="D44" s="57">
        <f>D9+D12+D17+D20+D24+D29+D34+D39+D43</f>
        <v>7394672.6400000006</v>
      </c>
      <c r="E44" s="19">
        <f t="shared" ref="E44:H44" si="2">E9+E12+E17+E20+E24+E29</f>
        <v>0</v>
      </c>
      <c r="F44" s="19">
        <f>F9+F12+F17+F20+F24+F29+F34+F39+F43</f>
        <v>299</v>
      </c>
      <c r="G44" s="19">
        <f t="shared" si="2"/>
        <v>0</v>
      </c>
      <c r="H44" s="47">
        <f t="shared" si="2"/>
        <v>0</v>
      </c>
    </row>
    <row r="45" spans="1:8" ht="24.75" customHeight="1" x14ac:dyDescent="0.2"/>
  </sheetData>
  <mergeCells count="21">
    <mergeCell ref="A1:H1"/>
    <mergeCell ref="A2:H2"/>
    <mergeCell ref="A3:H3"/>
    <mergeCell ref="A18:H18"/>
    <mergeCell ref="A19:A20"/>
    <mergeCell ref="A13:H13"/>
    <mergeCell ref="A10:H10"/>
    <mergeCell ref="A11:A12"/>
    <mergeCell ref="A5:H5"/>
    <mergeCell ref="A6:A9"/>
    <mergeCell ref="A14:A17"/>
    <mergeCell ref="A40:H40"/>
    <mergeCell ref="A41:A42"/>
    <mergeCell ref="A21:H21"/>
    <mergeCell ref="A22:A24"/>
    <mergeCell ref="A25:H25"/>
    <mergeCell ref="A36:A39"/>
    <mergeCell ref="A26:A29"/>
    <mergeCell ref="A35:H35"/>
    <mergeCell ref="A30:H30"/>
    <mergeCell ref="A31:A34"/>
  </mergeCells>
  <pageMargins left="0.25" right="0.25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Насырова Валерия Валерьевна</dc:creator>
  <cp:lastModifiedBy>Долгова Ирина Александровна</cp:lastModifiedBy>
  <cp:lastPrinted>2024-12-17T12:48:33Z</cp:lastPrinted>
  <dcterms:created xsi:type="dcterms:W3CDTF">2023-04-18T13:01:19Z</dcterms:created>
  <dcterms:modified xsi:type="dcterms:W3CDTF">2024-12-17T12:51:24Z</dcterms:modified>
</cp:coreProperties>
</file>